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0" yWindow="65476" windowWidth="18420" windowHeight="12780" tabRatio="260" activeTab="0"/>
  </bookViews>
  <sheets>
    <sheet name="T-Bird" sheetId="1" r:id="rId1"/>
    <sheet name="TBS" sheetId="2" r:id="rId2"/>
  </sheets>
  <definedNames/>
  <calcPr fullCalcOnLoad="1"/>
</workbook>
</file>

<file path=xl/sharedStrings.xml><?xml version="1.0" encoding="utf-8"?>
<sst xmlns="http://schemas.openxmlformats.org/spreadsheetml/2006/main" count="68" uniqueCount="28">
  <si>
    <t>Thunderbird Sport Speed Calculations</t>
  </si>
  <si>
    <t>Rear wheel</t>
  </si>
  <si>
    <t>Rim (inches)</t>
  </si>
  <si>
    <t>Diameter</t>
  </si>
  <si>
    <t>Perimeter</t>
  </si>
  <si>
    <t>Width (mm)</t>
  </si>
  <si>
    <t>[mm]</t>
  </si>
  <si>
    <t>[inch]</t>
  </si>
  <si>
    <t>[m]</t>
  </si>
  <si>
    <t>Aspect ratio %</t>
  </si>
  <si>
    <t>Enter your engine RPM here:</t>
  </si>
  <si>
    <t>RPM</t>
  </si>
  <si>
    <t>Gear</t>
  </si>
  <si>
    <t>Primary</t>
  </si>
  <si>
    <t>Secondary</t>
  </si>
  <si>
    <t>Final Gear</t>
  </si>
  <si>
    <t>rear</t>
  </si>
  <si>
    <t>Resulting Speed</t>
  </si>
  <si>
    <t>Ratio</t>
  </si>
  <si>
    <t>Reduction</t>
  </si>
  <si>
    <t>Tire RPM</t>
  </si>
  <si>
    <t>km/h</t>
  </si>
  <si>
    <t>mph</t>
  </si>
  <si>
    <t>Enter your road speed here:</t>
  </si>
  <si>
    <t>Sprockets (teeth)</t>
  </si>
  <si>
    <t>Front</t>
  </si>
  <si>
    <t>Rear</t>
  </si>
  <si>
    <t>Thunderbird Speed Calculations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</si>
</sst>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_-&quot;$&quot;* #,##0.00_-;\-&quot;$&quot;* #,##0.00_-;_-&quot;$&quot;* &quot;-&quot;??_-;_-@_-"/>
    <numFmt numFmtId="175" formatCode="_-&quot;$&quot;* #,##0_-;\-&quot;$&quot;* #,##0_-;_-&quot;$&quot;* &quot;-&quot;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30">
      <alignment/>
      <protection/>
    </xf>
    <xf numFmtId="0" fontId="6" fillId="0" borderId="0" xfId="30" applyFont="1">
      <alignment/>
      <protection/>
    </xf>
    <xf numFmtId="0" fontId="7" fillId="2" borderId="1" xfId="30" applyFont="1" applyFill="1" applyBorder="1" applyAlignment="1">
      <alignment vertical="center"/>
      <protection/>
    </xf>
    <xf numFmtId="0" fontId="4" fillId="2" borderId="2" xfId="30" applyFill="1" applyBorder="1" applyAlignment="1">
      <alignment vertical="center"/>
      <protection/>
    </xf>
    <xf numFmtId="0" fontId="4" fillId="0" borderId="3" xfId="30" applyBorder="1" applyAlignment="1">
      <alignment vertical="center"/>
      <protection/>
    </xf>
    <xf numFmtId="0" fontId="8" fillId="0" borderId="4" xfId="30" applyFont="1" applyBorder="1" applyAlignment="1">
      <alignment vertical="center"/>
      <protection/>
    </xf>
    <xf numFmtId="0" fontId="7" fillId="2" borderId="3" xfId="30" applyFont="1" applyFill="1" applyBorder="1" applyAlignment="1">
      <alignment horizontal="centerContinuous"/>
      <protection/>
    </xf>
    <xf numFmtId="0" fontId="7" fillId="2" borderId="5" xfId="30" applyFont="1" applyFill="1" applyBorder="1" applyAlignment="1">
      <alignment horizontal="centerContinuous"/>
      <protection/>
    </xf>
    <xf numFmtId="0" fontId="4" fillId="0" borderId="6" xfId="30" applyBorder="1" applyAlignment="1">
      <alignment vertical="center"/>
      <protection/>
    </xf>
    <xf numFmtId="0" fontId="8" fillId="0" borderId="7" xfId="30" applyFont="1" applyBorder="1" applyAlignment="1">
      <alignment vertical="center"/>
      <protection/>
    </xf>
    <xf numFmtId="0" fontId="7" fillId="2" borderId="8" xfId="30" applyFont="1" applyFill="1" applyBorder="1" applyAlignment="1">
      <alignment horizontal="center"/>
      <protection/>
    </xf>
    <xf numFmtId="0" fontId="7" fillId="2" borderId="9" xfId="30" applyFont="1" applyFill="1" applyBorder="1" applyAlignment="1">
      <alignment horizontal="center"/>
      <protection/>
    </xf>
    <xf numFmtId="0" fontId="4" fillId="0" borderId="8" xfId="30" applyBorder="1" applyAlignment="1">
      <alignment vertical="center"/>
      <protection/>
    </xf>
    <xf numFmtId="0" fontId="8" fillId="0" borderId="10" xfId="30" applyFont="1" applyBorder="1" applyAlignment="1">
      <alignment vertical="center"/>
      <protection/>
    </xf>
    <xf numFmtId="173" fontId="4" fillId="0" borderId="10" xfId="30" applyNumberFormat="1" applyFill="1" applyBorder="1" applyAlignment="1">
      <alignment horizontal="center"/>
      <protection/>
    </xf>
    <xf numFmtId="2" fontId="4" fillId="0" borderId="10" xfId="30" applyNumberFormat="1" applyFill="1" applyBorder="1" applyAlignment="1">
      <alignment horizontal="center"/>
      <protection/>
    </xf>
    <xf numFmtId="173" fontId="4" fillId="0" borderId="0" xfId="30" applyNumberFormat="1" applyBorder="1" applyAlignment="1">
      <alignment horizontal="center"/>
      <protection/>
    </xf>
    <xf numFmtId="2" fontId="4" fillId="0" borderId="0" xfId="30" applyNumberFormat="1" applyBorder="1" applyAlignment="1">
      <alignment horizontal="center"/>
      <protection/>
    </xf>
    <xf numFmtId="173" fontId="4" fillId="0" borderId="0" xfId="30" applyNumberFormat="1">
      <alignment/>
      <protection/>
    </xf>
    <xf numFmtId="0" fontId="9" fillId="0" borderId="0" xfId="30" applyFont="1">
      <alignment/>
      <protection/>
    </xf>
    <xf numFmtId="0" fontId="6" fillId="0" borderId="0" xfId="30" applyFont="1" applyAlignment="1">
      <alignment horizontal="left"/>
      <protection/>
    </xf>
    <xf numFmtId="0" fontId="10" fillId="3" borderId="11" xfId="30" applyFont="1" applyFill="1" applyBorder="1" applyAlignment="1" applyProtection="1">
      <alignment horizontal="center"/>
      <protection locked="0"/>
    </xf>
    <xf numFmtId="0" fontId="4" fillId="0" borderId="0" xfId="30" applyAlignment="1">
      <alignment horizontal="center"/>
      <protection/>
    </xf>
    <xf numFmtId="0" fontId="4" fillId="0" borderId="12" xfId="30" applyBorder="1" applyAlignment="1">
      <alignment horizontal="center"/>
      <protection/>
    </xf>
    <xf numFmtId="0" fontId="7" fillId="2" borderId="6" xfId="30" applyFont="1" applyFill="1" applyBorder="1" applyAlignment="1">
      <alignment horizontal="center"/>
      <protection/>
    </xf>
    <xf numFmtId="0" fontId="7" fillId="2" borderId="13" xfId="30" applyFont="1" applyFill="1" applyBorder="1" applyAlignment="1">
      <alignment horizontal="center"/>
      <protection/>
    </xf>
    <xf numFmtId="172" fontId="4" fillId="0" borderId="0" xfId="30" applyNumberFormat="1" applyAlignment="1">
      <alignment horizontal="center"/>
      <protection/>
    </xf>
    <xf numFmtId="1" fontId="4" fillId="0" borderId="0" xfId="30" applyNumberFormat="1" applyAlignment="1">
      <alignment horizontal="center"/>
      <protection/>
    </xf>
    <xf numFmtId="1" fontId="11" fillId="0" borderId="4" xfId="30" applyNumberFormat="1" applyFont="1" applyBorder="1" applyAlignment="1">
      <alignment horizontal="center"/>
      <protection/>
    </xf>
    <xf numFmtId="1" fontId="11" fillId="0" borderId="7" xfId="30" applyNumberFormat="1" applyFont="1" applyBorder="1" applyAlignment="1">
      <alignment horizontal="center"/>
      <protection/>
    </xf>
    <xf numFmtId="1" fontId="11" fillId="0" borderId="10" xfId="30" applyNumberFormat="1" applyFont="1" applyBorder="1" applyAlignment="1">
      <alignment horizontal="center"/>
      <protection/>
    </xf>
    <xf numFmtId="0" fontId="7" fillId="2" borderId="11" xfId="30" applyFont="1" applyFill="1" applyBorder="1" applyAlignment="1">
      <alignment horizontal="center"/>
      <protection/>
    </xf>
    <xf numFmtId="0" fontId="4" fillId="2" borderId="2" xfId="30" applyFill="1" applyBorder="1">
      <alignment/>
      <protection/>
    </xf>
    <xf numFmtId="0" fontId="4" fillId="0" borderId="4" xfId="30" applyBorder="1" applyAlignment="1">
      <alignment horizontal="center"/>
      <protection/>
    </xf>
    <xf numFmtId="0" fontId="4" fillId="0" borderId="6" xfId="30" applyBorder="1">
      <alignment/>
      <protection/>
    </xf>
    <xf numFmtId="0" fontId="8" fillId="0" borderId="4" xfId="30" applyFont="1" applyBorder="1">
      <alignment/>
      <protection/>
    </xf>
    <xf numFmtId="0" fontId="7" fillId="0" borderId="0" xfId="30" applyFont="1" applyBorder="1">
      <alignment/>
      <protection/>
    </xf>
    <xf numFmtId="0" fontId="4" fillId="0" borderId="7" xfId="30" applyBorder="1" applyAlignment="1">
      <alignment horizontal="center"/>
      <protection/>
    </xf>
    <xf numFmtId="0" fontId="4" fillId="0" borderId="8" xfId="30" applyBorder="1">
      <alignment/>
      <protection/>
    </xf>
    <xf numFmtId="0" fontId="8" fillId="0" borderId="10" xfId="30" applyFont="1" applyBorder="1">
      <alignment/>
      <protection/>
    </xf>
    <xf numFmtId="0" fontId="4" fillId="0" borderId="0" xfId="30" applyBorder="1">
      <alignment/>
      <protection/>
    </xf>
    <xf numFmtId="0" fontId="4" fillId="0" borderId="10" xfId="30" applyBorder="1" applyAlignment="1">
      <alignment horizontal="center"/>
      <protection/>
    </xf>
    <xf numFmtId="0" fontId="4" fillId="0" borderId="0" xfId="29">
      <alignment/>
      <protection/>
    </xf>
    <xf numFmtId="0" fontId="6" fillId="0" borderId="0" xfId="29" applyFont="1">
      <alignment/>
      <protection/>
    </xf>
    <xf numFmtId="0" fontId="7" fillId="2" borderId="1" xfId="29" applyFont="1" applyFill="1" applyBorder="1" applyAlignment="1">
      <alignment vertical="center"/>
      <protection/>
    </xf>
    <xf numFmtId="0" fontId="4" fillId="2" borderId="2" xfId="29" applyFill="1" applyBorder="1" applyAlignment="1">
      <alignment vertical="center"/>
      <protection/>
    </xf>
    <xf numFmtId="0" fontId="4" fillId="0" borderId="3" xfId="29" applyBorder="1" applyAlignment="1">
      <alignment vertical="center"/>
      <protection/>
    </xf>
    <xf numFmtId="0" fontId="8" fillId="0" borderId="4" xfId="29" applyFont="1" applyBorder="1" applyAlignment="1">
      <alignment vertical="center"/>
      <protection/>
    </xf>
    <xf numFmtId="0" fontId="7" fillId="2" borderId="3" xfId="29" applyFont="1" applyFill="1" applyBorder="1" applyAlignment="1">
      <alignment horizontal="centerContinuous"/>
      <protection/>
    </xf>
    <xf numFmtId="0" fontId="7" fillId="2" borderId="5" xfId="29" applyFont="1" applyFill="1" applyBorder="1" applyAlignment="1">
      <alignment horizontal="centerContinuous"/>
      <protection/>
    </xf>
    <xf numFmtId="0" fontId="4" fillId="0" borderId="6" xfId="29" applyBorder="1" applyAlignment="1">
      <alignment vertical="center"/>
      <protection/>
    </xf>
    <xf numFmtId="0" fontId="8" fillId="0" borderId="7" xfId="29" applyFont="1" applyBorder="1" applyAlignment="1">
      <alignment vertical="center"/>
      <protection/>
    </xf>
    <xf numFmtId="0" fontId="7" fillId="2" borderId="8" xfId="29" applyFont="1" applyFill="1" applyBorder="1" applyAlignment="1">
      <alignment horizontal="center"/>
      <protection/>
    </xf>
    <xf numFmtId="0" fontId="7" fillId="2" borderId="9" xfId="29" applyFont="1" applyFill="1" applyBorder="1" applyAlignment="1">
      <alignment horizontal="center"/>
      <protection/>
    </xf>
    <xf numFmtId="0" fontId="4" fillId="0" borderId="8" xfId="29" applyBorder="1" applyAlignment="1">
      <alignment vertical="center"/>
      <protection/>
    </xf>
    <xf numFmtId="0" fontId="8" fillId="0" borderId="10" xfId="29" applyFont="1" applyBorder="1" applyAlignment="1">
      <alignment vertical="center"/>
      <protection/>
    </xf>
    <xf numFmtId="173" fontId="4" fillId="0" borderId="10" xfId="29" applyNumberFormat="1" applyFill="1" applyBorder="1" applyAlignment="1">
      <alignment horizontal="center"/>
      <protection/>
    </xf>
    <xf numFmtId="2" fontId="4" fillId="0" borderId="10" xfId="29" applyNumberFormat="1" applyFill="1" applyBorder="1" applyAlignment="1">
      <alignment horizontal="center"/>
      <protection/>
    </xf>
    <xf numFmtId="173" fontId="4" fillId="0" borderId="0" xfId="29" applyNumberFormat="1" applyBorder="1" applyAlignment="1">
      <alignment horizontal="center"/>
      <protection/>
    </xf>
    <xf numFmtId="2" fontId="4" fillId="0" borderId="0" xfId="29" applyNumberFormat="1" applyBorder="1" applyAlignment="1">
      <alignment horizontal="center"/>
      <protection/>
    </xf>
    <xf numFmtId="173" fontId="4" fillId="0" borderId="0" xfId="29" applyNumberFormat="1">
      <alignment/>
      <protection/>
    </xf>
    <xf numFmtId="0" fontId="9" fillId="0" borderId="0" xfId="29" applyFont="1">
      <alignment/>
      <protection/>
    </xf>
    <xf numFmtId="0" fontId="6" fillId="0" borderId="0" xfId="29" applyFont="1" applyAlignment="1">
      <alignment horizontal="left"/>
      <protection/>
    </xf>
    <xf numFmtId="0" fontId="10" fillId="3" borderId="11" xfId="29" applyFont="1" applyFill="1" applyBorder="1" applyAlignment="1" applyProtection="1">
      <alignment horizontal="center"/>
      <protection locked="0"/>
    </xf>
    <xf numFmtId="0" fontId="4" fillId="0" borderId="0" xfId="29" applyAlignment="1">
      <alignment horizontal="center"/>
      <protection/>
    </xf>
    <xf numFmtId="0" fontId="4" fillId="0" borderId="12" xfId="29" applyBorder="1" applyAlignment="1">
      <alignment horizontal="center"/>
      <protection/>
    </xf>
    <xf numFmtId="1" fontId="11" fillId="0" borderId="3" xfId="29" applyNumberFormat="1" applyFont="1" applyBorder="1" applyAlignment="1">
      <alignment horizontal="center"/>
      <protection/>
    </xf>
    <xf numFmtId="1" fontId="11" fillId="0" borderId="4" xfId="29" applyNumberFormat="1" applyFont="1" applyBorder="1" applyAlignment="1">
      <alignment horizontal="center"/>
      <protection/>
    </xf>
    <xf numFmtId="172" fontId="4" fillId="0" borderId="0" xfId="29" applyNumberFormat="1" applyAlignment="1">
      <alignment horizontal="center"/>
      <protection/>
    </xf>
    <xf numFmtId="1" fontId="4" fillId="0" borderId="0" xfId="29" applyNumberFormat="1" applyAlignment="1">
      <alignment horizontal="center"/>
      <protection/>
    </xf>
    <xf numFmtId="1" fontId="11" fillId="0" borderId="6" xfId="29" applyNumberFormat="1" applyFont="1" applyBorder="1" applyAlignment="1">
      <alignment horizontal="center"/>
      <protection/>
    </xf>
    <xf numFmtId="1" fontId="11" fillId="0" borderId="7" xfId="29" applyNumberFormat="1" applyFont="1" applyBorder="1" applyAlignment="1">
      <alignment horizontal="center"/>
      <protection/>
    </xf>
    <xf numFmtId="1" fontId="11" fillId="0" borderId="8" xfId="29" applyNumberFormat="1" applyFont="1" applyBorder="1" applyAlignment="1">
      <alignment horizontal="center"/>
      <protection/>
    </xf>
    <xf numFmtId="1" fontId="11" fillId="0" borderId="10" xfId="29" applyNumberFormat="1" applyFont="1" applyBorder="1" applyAlignment="1">
      <alignment horizontal="center"/>
      <protection/>
    </xf>
    <xf numFmtId="0" fontId="7" fillId="2" borderId="11" xfId="29" applyFont="1" applyFill="1" applyBorder="1" applyAlignment="1">
      <alignment horizontal="center"/>
      <protection/>
    </xf>
    <xf numFmtId="0" fontId="4" fillId="2" borderId="2" xfId="29" applyFill="1" applyBorder="1">
      <alignment/>
      <protection/>
    </xf>
    <xf numFmtId="0" fontId="4" fillId="0" borderId="4" xfId="29" applyBorder="1" applyAlignment="1">
      <alignment horizontal="center"/>
      <protection/>
    </xf>
    <xf numFmtId="0" fontId="4" fillId="0" borderId="6" xfId="29" applyBorder="1">
      <alignment/>
      <protection/>
    </xf>
    <xf numFmtId="0" fontId="8" fillId="0" borderId="4" xfId="29" applyFont="1" applyBorder="1">
      <alignment/>
      <protection/>
    </xf>
    <xf numFmtId="0" fontId="7" fillId="0" borderId="0" xfId="29" applyFont="1" applyBorder="1">
      <alignment/>
      <protection/>
    </xf>
    <xf numFmtId="0" fontId="4" fillId="0" borderId="7" xfId="29" applyBorder="1" applyAlignment="1">
      <alignment horizontal="center"/>
      <protection/>
    </xf>
    <xf numFmtId="0" fontId="4" fillId="0" borderId="8" xfId="29" applyBorder="1">
      <alignment/>
      <protection/>
    </xf>
    <xf numFmtId="0" fontId="8" fillId="0" borderId="10" xfId="29" applyFont="1" applyBorder="1">
      <alignment/>
      <protection/>
    </xf>
    <xf numFmtId="0" fontId="4" fillId="0" borderId="0" xfId="29" applyBorder="1">
      <alignment/>
      <protection/>
    </xf>
    <xf numFmtId="0" fontId="4" fillId="0" borderId="10" xfId="29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omma [0]_TBirdGearing.xls" xfId="17"/>
    <cellStyle name="Comma [0]_TBS-Gearing.xls" xfId="18"/>
    <cellStyle name="Comma_TBirdGearing.xls" xfId="19"/>
    <cellStyle name="Comma_TBS-Gearing.xls" xfId="20"/>
    <cellStyle name="Currency" xfId="21"/>
    <cellStyle name="Currency [0]" xfId="22"/>
    <cellStyle name="Currency [0]_Sheet3" xfId="23"/>
    <cellStyle name="Currency [0]_TBirdGearing.xls" xfId="24"/>
    <cellStyle name="Currency [0]_TBS-Gearing.xls" xfId="25"/>
    <cellStyle name="Currency_Sheet3" xfId="26"/>
    <cellStyle name="Currency_TBirdGearing.xls" xfId="27"/>
    <cellStyle name="Currency_TBS-Gearing.xls" xfId="28"/>
    <cellStyle name="Normal_TBirdGearing.xls" xfId="29"/>
    <cellStyle name="Normal_TBS-Gearing.xl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showGridLines="0" tabSelected="1" workbookViewId="0" topLeftCell="A1">
      <selection activeCell="F37" sqref="F37"/>
    </sheetView>
  </sheetViews>
  <sheetFormatPr defaultColWidth="11.00390625" defaultRowHeight="12.75"/>
  <cols>
    <col min="1" max="1" width="7.625" style="43" customWidth="1"/>
    <col min="2" max="2" width="5.625" style="43" customWidth="1"/>
    <col min="3" max="3" width="11.375" style="43" customWidth="1"/>
    <col min="4" max="4" width="8.125" style="43" customWidth="1"/>
    <col min="5" max="6" width="8.25390625" style="43" customWidth="1"/>
    <col min="7" max="7" width="7.375" style="43" customWidth="1"/>
    <col min="8" max="8" width="6.00390625" style="43" customWidth="1"/>
    <col min="9" max="9" width="5.625" style="43" customWidth="1"/>
    <col min="10" max="10" width="6.375" style="43" customWidth="1"/>
    <col min="11" max="11" width="6.875" style="43" customWidth="1"/>
    <col min="12" max="16384" width="7.625" style="43" customWidth="1"/>
  </cols>
  <sheetData>
    <row r="2" ht="15">
      <c r="B2" s="44" t="s">
        <v>27</v>
      </c>
    </row>
    <row r="3" ht="4.5" customHeight="1">
      <c r="B3" s="44"/>
    </row>
    <row r="4" spans="3:4" ht="14.25" customHeight="1">
      <c r="C4" s="45" t="s">
        <v>1</v>
      </c>
      <c r="D4" s="46"/>
    </row>
    <row r="5" spans="3:9" ht="12">
      <c r="C5" s="47" t="s">
        <v>2</v>
      </c>
      <c r="D5" s="48">
        <v>16</v>
      </c>
      <c r="F5" s="49" t="s">
        <v>3</v>
      </c>
      <c r="G5" s="50"/>
      <c r="H5" s="49" t="s">
        <v>4</v>
      </c>
      <c r="I5" s="50"/>
    </row>
    <row r="6" spans="3:9" ht="15.75" customHeight="1">
      <c r="C6" s="51" t="s">
        <v>5</v>
      </c>
      <c r="D6" s="52">
        <v>160</v>
      </c>
      <c r="F6" s="53" t="s">
        <v>6</v>
      </c>
      <c r="G6" s="54" t="s">
        <v>7</v>
      </c>
      <c r="H6" s="53" t="s">
        <v>8</v>
      </c>
      <c r="I6" s="54" t="s">
        <v>7</v>
      </c>
    </row>
    <row r="7" spans="3:9" ht="12">
      <c r="C7" s="55" t="s">
        <v>9</v>
      </c>
      <c r="D7" s="56">
        <v>80</v>
      </c>
      <c r="F7" s="57">
        <f>(D6*D7)/50+D5*25.4</f>
        <v>662.4</v>
      </c>
      <c r="G7" s="57">
        <f>F7/25.4</f>
        <v>26.078740157480315</v>
      </c>
      <c r="H7" s="58">
        <f>F7*3.142/1000</f>
        <v>2.0812608</v>
      </c>
      <c r="I7" s="57">
        <f>G7*3.142</f>
        <v>81.93940157480314</v>
      </c>
    </row>
    <row r="8" spans="4:7" ht="12">
      <c r="D8" s="59"/>
      <c r="E8" s="59"/>
      <c r="F8" s="60"/>
      <c r="G8" s="59"/>
    </row>
    <row r="9" ht="12">
      <c r="G9" s="61"/>
    </row>
    <row r="10" spans="1:7" ht="15">
      <c r="A10" s="62"/>
      <c r="C10" s="63" t="s">
        <v>10</v>
      </c>
      <c r="D10" s="62"/>
      <c r="E10" s="62"/>
      <c r="F10" s="64">
        <v>8750</v>
      </c>
      <c r="G10" s="62" t="s">
        <v>11</v>
      </c>
    </row>
    <row r="11" spans="1:11" s="62" customFormat="1" ht="15">
      <c r="A11" s="43"/>
      <c r="B11" s="43"/>
      <c r="C11" s="43"/>
      <c r="D11" s="43"/>
      <c r="E11" s="43"/>
      <c r="F11" s="43"/>
      <c r="G11" s="43"/>
      <c r="J11" s="49" t="s">
        <v>17</v>
      </c>
      <c r="K11" s="50"/>
    </row>
    <row r="12" spans="2:11" ht="12">
      <c r="B12" s="65"/>
      <c r="C12" s="65" t="s">
        <v>12</v>
      </c>
      <c r="D12" s="65" t="s">
        <v>13</v>
      </c>
      <c r="E12" s="65" t="s">
        <v>14</v>
      </c>
      <c r="F12" s="65" t="s">
        <v>15</v>
      </c>
      <c r="G12" s="65" t="s">
        <v>16</v>
      </c>
      <c r="J12" s="53" t="s">
        <v>21</v>
      </c>
      <c r="K12" s="54" t="s">
        <v>22</v>
      </c>
    </row>
    <row r="13" spans="2:11" ht="12">
      <c r="B13" s="66" t="s">
        <v>12</v>
      </c>
      <c r="C13" s="66" t="s">
        <v>18</v>
      </c>
      <c r="D13" s="66" t="s">
        <v>19</v>
      </c>
      <c r="E13" s="66" t="s">
        <v>19</v>
      </c>
      <c r="F13" s="66" t="s">
        <v>18</v>
      </c>
      <c r="G13" s="66" t="s">
        <v>20</v>
      </c>
      <c r="J13" s="67">
        <f>G14*H$7/1000*60</f>
        <v>88.26822073645344</v>
      </c>
      <c r="K13" s="68">
        <f>J13/1.6</f>
        <v>55.1676379602834</v>
      </c>
    </row>
    <row r="14" spans="2:11" ht="12">
      <c r="B14" s="65">
        <v>1</v>
      </c>
      <c r="C14" s="69">
        <v>2.733</v>
      </c>
      <c r="D14" s="69">
        <v>1.75</v>
      </c>
      <c r="E14" s="69">
        <f>E25/E24</f>
        <v>2.588235294117647</v>
      </c>
      <c r="F14" s="69">
        <f>C14*D14*E14</f>
        <v>12.378882352941178</v>
      </c>
      <c r="G14" s="70">
        <f>F$10/C14/D14/E14</f>
        <v>706.8489505372052</v>
      </c>
      <c r="J14" s="71">
        <f>G15*H$7/1000*60</f>
        <v>123.90192463930521</v>
      </c>
      <c r="K14" s="72">
        <f>J14/1.6</f>
        <v>77.43870289956575</v>
      </c>
    </row>
    <row r="15" spans="2:11" ht="12">
      <c r="B15" s="65">
        <v>2</v>
      </c>
      <c r="C15" s="69">
        <v>1.947</v>
      </c>
      <c r="D15" s="69">
        <v>1.75</v>
      </c>
      <c r="E15" s="69">
        <f>E14</f>
        <v>2.588235294117647</v>
      </c>
      <c r="F15" s="69">
        <f>C15*D15*E15</f>
        <v>8.818764705882355</v>
      </c>
      <c r="G15" s="70">
        <f>F$10/C15/D15/E15</f>
        <v>992.2024559929027</v>
      </c>
      <c r="J15" s="71">
        <f>G16*H$7/1000*60</f>
        <v>156.1404836716681</v>
      </c>
      <c r="K15" s="72">
        <f>J15/1.6</f>
        <v>97.58780229479257</v>
      </c>
    </row>
    <row r="16" spans="2:11" ht="12">
      <c r="B16" s="65">
        <v>3</v>
      </c>
      <c r="C16" s="69">
        <v>1.545</v>
      </c>
      <c r="D16" s="69">
        <v>1.75</v>
      </c>
      <c r="E16" s="69">
        <f>E14</f>
        <v>2.588235294117647</v>
      </c>
      <c r="F16" s="69">
        <f>C16*D16*E16</f>
        <v>6.997941176470588</v>
      </c>
      <c r="G16" s="70">
        <f>F$10/C16/D16/E16</f>
        <v>1250.367755222124</v>
      </c>
      <c r="J16" s="71">
        <f>G17*H$7/1000*60</f>
        <v>186.86060981621011</v>
      </c>
      <c r="K16" s="72">
        <f>J16/1.6</f>
        <v>116.78788113513131</v>
      </c>
    </row>
    <row r="17" spans="2:11" ht="12">
      <c r="B17" s="65">
        <v>4</v>
      </c>
      <c r="C17" s="69">
        <v>1.291</v>
      </c>
      <c r="D17" s="69">
        <v>1.75</v>
      </c>
      <c r="E17" s="69">
        <f>E14</f>
        <v>2.588235294117647</v>
      </c>
      <c r="F17" s="69">
        <f>C17*D17*E17</f>
        <v>5.847470588235294</v>
      </c>
      <c r="G17" s="70">
        <f>F$10/C17/D17/E17</f>
        <v>1496.373494824308</v>
      </c>
      <c r="J17" s="73">
        <f>G18*H$7/1000*60</f>
        <v>209.04423507168738</v>
      </c>
      <c r="K17" s="74">
        <f>J17/1.6</f>
        <v>130.6526469198046</v>
      </c>
    </row>
    <row r="18" spans="2:7" ht="12">
      <c r="B18" s="65">
        <v>5</v>
      </c>
      <c r="C18" s="69">
        <v>1.154</v>
      </c>
      <c r="D18" s="69">
        <v>1.75</v>
      </c>
      <c r="E18" s="69">
        <f>E14</f>
        <v>2.588235294117647</v>
      </c>
      <c r="F18" s="69">
        <f>C18*D18*E18</f>
        <v>5.226941176470588</v>
      </c>
      <c r="G18" s="70">
        <f>F$10/C18/D18/E18</f>
        <v>1674.0192216795335</v>
      </c>
    </row>
    <row r="21" spans="3:7" ht="15">
      <c r="C21" s="63" t="s">
        <v>23</v>
      </c>
      <c r="D21" s="62"/>
      <c r="E21" s="62"/>
      <c r="F21" s="64">
        <v>65</v>
      </c>
      <c r="G21" s="62" t="s">
        <v>22</v>
      </c>
    </row>
    <row r="22" spans="8:11" ht="13.5" customHeight="1">
      <c r="H22" s="62"/>
      <c r="I22" s="62"/>
      <c r="J22" s="75" t="s">
        <v>12</v>
      </c>
      <c r="K22" s="75" t="s">
        <v>11</v>
      </c>
    </row>
    <row r="23" spans="4:11" ht="16.5" customHeight="1">
      <c r="D23" s="45" t="s">
        <v>24</v>
      </c>
      <c r="E23" s="76"/>
      <c r="G23" s="65"/>
      <c r="J23" s="77">
        <v>1</v>
      </c>
      <c r="K23" s="72">
        <f>$F$21*$F14/$H$7*1000/60*1.6</f>
        <v>10309.486159430242</v>
      </c>
    </row>
    <row r="24" spans="4:11" ht="12">
      <c r="D24" s="78" t="s">
        <v>25</v>
      </c>
      <c r="E24" s="79">
        <v>17</v>
      </c>
      <c r="H24" s="80"/>
      <c r="J24" s="81">
        <v>2</v>
      </c>
      <c r="K24" s="72">
        <f>$F$21*$F15/$H$7*1000/60*1.6</f>
        <v>7344.518679989273</v>
      </c>
    </row>
    <row r="25" spans="4:11" ht="12">
      <c r="D25" s="82" t="s">
        <v>26</v>
      </c>
      <c r="E25" s="83">
        <v>44</v>
      </c>
      <c r="H25" s="84"/>
      <c r="J25" s="81">
        <v>3</v>
      </c>
      <c r="K25" s="72">
        <f>$F$21*$F16/$H$7*1000/60*1.6</f>
        <v>5828.08493096221</v>
      </c>
    </row>
    <row r="26" spans="10:11" ht="12">
      <c r="J26" s="81">
        <v>4</v>
      </c>
      <c r="K26" s="72">
        <f>$F$21*$F17/$H$7*1000/60*1.6</f>
        <v>4869.94022386551</v>
      </c>
    </row>
    <row r="27" spans="10:11" ht="12">
      <c r="J27" s="85">
        <v>5</v>
      </c>
      <c r="K27" s="74">
        <f>$F$21*$F18/$H$7*1000/60*1.6</f>
        <v>4353.145637754298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showGridLines="0" workbookViewId="0" topLeftCell="A1">
      <selection activeCell="G33" sqref="G33"/>
    </sheetView>
  </sheetViews>
  <sheetFormatPr defaultColWidth="11.00390625" defaultRowHeight="12.75"/>
  <cols>
    <col min="1" max="1" width="7.625" style="1" customWidth="1"/>
    <col min="2" max="2" width="5.625" style="1" customWidth="1"/>
    <col min="3" max="3" width="11.375" style="1" customWidth="1"/>
    <col min="4" max="4" width="8.125" style="1" customWidth="1"/>
    <col min="5" max="6" width="8.25390625" style="1" customWidth="1"/>
    <col min="7" max="7" width="7.375" style="1" customWidth="1"/>
    <col min="8" max="8" width="6.00390625" style="1" customWidth="1"/>
    <col min="9" max="9" width="5.625" style="1" customWidth="1"/>
    <col min="10" max="10" width="6.375" style="1" customWidth="1"/>
    <col min="11" max="11" width="6.875" style="1" customWidth="1"/>
    <col min="12" max="16384" width="7.625" style="1" customWidth="1"/>
  </cols>
  <sheetData>
    <row r="2" ht="15">
      <c r="B2" s="2" t="s">
        <v>0</v>
      </c>
    </row>
    <row r="3" ht="4.5" customHeight="1">
      <c r="B3" s="2"/>
    </row>
    <row r="4" spans="3:4" ht="14.25" customHeight="1">
      <c r="C4" s="3" t="s">
        <v>1</v>
      </c>
      <c r="D4" s="4"/>
    </row>
    <row r="5" spans="3:9" ht="12">
      <c r="C5" s="5" t="s">
        <v>2</v>
      </c>
      <c r="D5" s="6">
        <v>17</v>
      </c>
      <c r="F5" s="7" t="s">
        <v>3</v>
      </c>
      <c r="G5" s="8"/>
      <c r="H5" s="7" t="s">
        <v>4</v>
      </c>
      <c r="I5" s="8"/>
    </row>
    <row r="6" spans="3:9" ht="15.75" customHeight="1">
      <c r="C6" s="9" t="s">
        <v>5</v>
      </c>
      <c r="D6" s="10">
        <v>160</v>
      </c>
      <c r="F6" s="11" t="s">
        <v>6</v>
      </c>
      <c r="G6" s="12" t="s">
        <v>7</v>
      </c>
      <c r="H6" s="11" t="s">
        <v>8</v>
      </c>
      <c r="I6" s="12" t="s">
        <v>7</v>
      </c>
    </row>
    <row r="7" spans="3:9" ht="12">
      <c r="C7" s="13" t="s">
        <v>9</v>
      </c>
      <c r="D7" s="14">
        <v>70</v>
      </c>
      <c r="F7" s="15">
        <f>(D6*D7)/50+D5*25.4</f>
        <v>655.8</v>
      </c>
      <c r="G7" s="15">
        <f>F7/25.4</f>
        <v>25.818897637795274</v>
      </c>
      <c r="H7" s="16">
        <f>F7*3.142/1000</f>
        <v>2.0605236</v>
      </c>
      <c r="I7" s="15">
        <f>G7*3.142</f>
        <v>81.12297637795275</v>
      </c>
    </row>
    <row r="8" spans="4:7" ht="12">
      <c r="D8" s="17"/>
      <c r="E8" s="17"/>
      <c r="F8" s="18"/>
      <c r="G8" s="17"/>
    </row>
    <row r="9" ht="12">
      <c r="G9" s="19"/>
    </row>
    <row r="10" spans="1:7" ht="15">
      <c r="A10" s="20"/>
      <c r="C10" s="21" t="s">
        <v>10</v>
      </c>
      <c r="D10" s="20"/>
      <c r="E10" s="20"/>
      <c r="F10" s="22">
        <v>8750</v>
      </c>
      <c r="G10" s="20" t="s">
        <v>11</v>
      </c>
    </row>
    <row r="11" spans="1:7" s="20" customFormat="1" ht="15">
      <c r="A11" s="1"/>
      <c r="B11" s="1"/>
      <c r="C11" s="1"/>
      <c r="D11" s="1"/>
      <c r="E11" s="1"/>
      <c r="F11" s="1"/>
      <c r="G11" s="1"/>
    </row>
    <row r="12" spans="2:11" ht="12">
      <c r="B12" s="23"/>
      <c r="C12" s="23" t="s">
        <v>12</v>
      </c>
      <c r="D12" s="23" t="s">
        <v>13</v>
      </c>
      <c r="E12" s="23" t="s">
        <v>14</v>
      </c>
      <c r="F12" s="23" t="s">
        <v>15</v>
      </c>
      <c r="G12" s="23" t="s">
        <v>16</v>
      </c>
      <c r="J12" s="7" t="s">
        <v>17</v>
      </c>
      <c r="K12" s="8"/>
    </row>
    <row r="13" spans="2:11" ht="12">
      <c r="B13" s="24" t="s">
        <v>12</v>
      </c>
      <c r="C13" s="24" t="s">
        <v>18</v>
      </c>
      <c r="D13" s="24" t="s">
        <v>19</v>
      </c>
      <c r="E13" s="24" t="s">
        <v>19</v>
      </c>
      <c r="F13" s="24" t="s">
        <v>18</v>
      </c>
      <c r="G13" s="24" t="s">
        <v>20</v>
      </c>
      <c r="J13" s="25" t="s">
        <v>21</v>
      </c>
      <c r="K13" s="26" t="s">
        <v>22</v>
      </c>
    </row>
    <row r="14" spans="2:11" ht="12">
      <c r="B14" s="23">
        <v>1</v>
      </c>
      <c r="C14" s="27">
        <v>2.733</v>
      </c>
      <c r="D14" s="27">
        <v>1.75</v>
      </c>
      <c r="E14" s="27">
        <f>E25/E24</f>
        <v>2.5555555555555554</v>
      </c>
      <c r="F14" s="27">
        <f aca="true" t="shared" si="0" ref="F14:F19">C14*D14*E14</f>
        <v>12.222583333333333</v>
      </c>
      <c r="G14" s="28">
        <f aca="true" t="shared" si="1" ref="G14:G19">F$10/C14/D14/E14</f>
        <v>715.8879396745097</v>
      </c>
      <c r="J14" s="29">
        <f aca="true" t="shared" si="2" ref="J14:J19">G14*H$7/1000*60</f>
        <v>88.5062396792822</v>
      </c>
      <c r="K14" s="29">
        <f aca="true" t="shared" si="3" ref="K14:K19">J14/1.6</f>
        <v>55.31639979955138</v>
      </c>
    </row>
    <row r="15" spans="2:11" ht="12">
      <c r="B15" s="23">
        <v>2</v>
      </c>
      <c r="C15" s="27">
        <v>1.947</v>
      </c>
      <c r="D15" s="27">
        <v>1.75</v>
      </c>
      <c r="E15" s="27">
        <f>E14</f>
        <v>2.5555555555555554</v>
      </c>
      <c r="F15" s="27">
        <f t="shared" si="0"/>
        <v>8.707416666666667</v>
      </c>
      <c r="G15" s="28">
        <f t="shared" si="1"/>
        <v>1004.8904669391037</v>
      </c>
      <c r="J15" s="30">
        <f t="shared" si="2"/>
        <v>124.23603135258257</v>
      </c>
      <c r="K15" s="30">
        <f t="shared" si="3"/>
        <v>77.6475195953641</v>
      </c>
    </row>
    <row r="16" spans="2:11" ht="12">
      <c r="B16" s="23">
        <v>3</v>
      </c>
      <c r="C16" s="27">
        <v>1.545</v>
      </c>
      <c r="D16" s="27">
        <v>1.75</v>
      </c>
      <c r="E16" s="27">
        <f>E15</f>
        <v>2.5555555555555554</v>
      </c>
      <c r="F16" s="27">
        <f t="shared" si="0"/>
        <v>6.909583333333332</v>
      </c>
      <c r="G16" s="28">
        <f t="shared" si="1"/>
        <v>1266.357112705783</v>
      </c>
      <c r="J16" s="30">
        <f t="shared" si="2"/>
        <v>156.56152300548754</v>
      </c>
      <c r="K16" s="30">
        <f t="shared" si="3"/>
        <v>97.85095187842971</v>
      </c>
    </row>
    <row r="17" spans="2:11" ht="12">
      <c r="B17" s="23">
        <v>4</v>
      </c>
      <c r="C17" s="27">
        <v>1.291</v>
      </c>
      <c r="D17" s="27">
        <v>1.75</v>
      </c>
      <c r="E17" s="27">
        <f>E16</f>
        <v>2.5555555555555554</v>
      </c>
      <c r="F17" s="27">
        <f t="shared" si="0"/>
        <v>5.773638888888888</v>
      </c>
      <c r="G17" s="28">
        <f t="shared" si="1"/>
        <v>1515.5087057555654</v>
      </c>
      <c r="J17" s="30">
        <f t="shared" si="2"/>
        <v>187.3644872528879</v>
      </c>
      <c r="K17" s="30">
        <f t="shared" si="3"/>
        <v>117.10280453305494</v>
      </c>
    </row>
    <row r="18" spans="2:11" ht="12">
      <c r="B18" s="23">
        <v>5</v>
      </c>
      <c r="C18" s="27">
        <v>1.154</v>
      </c>
      <c r="D18" s="27">
        <v>1.75</v>
      </c>
      <c r="E18" s="27">
        <f>E17</f>
        <v>2.5555555555555554</v>
      </c>
      <c r="F18" s="27">
        <f t="shared" si="0"/>
        <v>5.160944444444444</v>
      </c>
      <c r="G18" s="28">
        <f t="shared" si="1"/>
        <v>1695.4261170974307</v>
      </c>
      <c r="J18" s="30">
        <f t="shared" si="2"/>
        <v>209.60793158013715</v>
      </c>
      <c r="K18" s="30">
        <f t="shared" si="3"/>
        <v>131.0049572375857</v>
      </c>
    </row>
    <row r="19" spans="2:11" ht="12">
      <c r="B19" s="23">
        <v>6</v>
      </c>
      <c r="C19" s="23">
        <v>1.074</v>
      </c>
      <c r="D19" s="27">
        <v>1.75</v>
      </c>
      <c r="E19" s="27">
        <f>E18</f>
        <v>2.5555555555555554</v>
      </c>
      <c r="F19" s="27">
        <f t="shared" si="0"/>
        <v>4.803166666666667</v>
      </c>
      <c r="G19" s="28">
        <f t="shared" si="1"/>
        <v>1821.7148409035706</v>
      </c>
      <c r="J19" s="31">
        <f t="shared" si="2"/>
        <v>225.22118532912313</v>
      </c>
      <c r="K19" s="31">
        <f t="shared" si="3"/>
        <v>140.76324083070196</v>
      </c>
    </row>
    <row r="21" spans="3:7" ht="15">
      <c r="C21" s="21" t="s">
        <v>23</v>
      </c>
      <c r="D21" s="20"/>
      <c r="E21" s="20"/>
      <c r="F21" s="22">
        <v>65</v>
      </c>
      <c r="G21" s="20" t="s">
        <v>22</v>
      </c>
    </row>
    <row r="22" spans="8:11" ht="13.5" customHeight="1">
      <c r="H22" s="20"/>
      <c r="I22" s="20"/>
      <c r="J22" s="32" t="s">
        <v>12</v>
      </c>
      <c r="K22" s="32" t="s">
        <v>11</v>
      </c>
    </row>
    <row r="23" spans="4:11" ht="16.5" customHeight="1">
      <c r="D23" s="3" t="s">
        <v>24</v>
      </c>
      <c r="E23" s="33"/>
      <c r="G23" s="23"/>
      <c r="J23" s="34">
        <v>1</v>
      </c>
      <c r="K23" s="30">
        <f aca="true" t="shared" si="4" ref="K23:K28">$F$21*$F14/$H$7*1000/60*1.6</f>
        <v>10281.760961685231</v>
      </c>
    </row>
    <row r="24" spans="4:11" ht="12">
      <c r="D24" s="35" t="s">
        <v>25</v>
      </c>
      <c r="E24" s="36">
        <v>18</v>
      </c>
      <c r="H24" s="37"/>
      <c r="J24" s="38">
        <v>2</v>
      </c>
      <c r="K24" s="30">
        <f t="shared" si="4"/>
        <v>7324.767139554023</v>
      </c>
    </row>
    <row r="25" spans="4:11" ht="12">
      <c r="D25" s="39" t="s">
        <v>26</v>
      </c>
      <c r="E25" s="40">
        <v>46</v>
      </c>
      <c r="H25" s="41"/>
      <c r="J25" s="38">
        <v>3</v>
      </c>
      <c r="K25" s="30">
        <f t="shared" si="4"/>
        <v>5812.41152060142</v>
      </c>
    </row>
    <row r="26" spans="10:11" ht="12">
      <c r="J26" s="38">
        <v>4</v>
      </c>
      <c r="K26" s="30">
        <f t="shared" si="4"/>
        <v>4856.843542457237</v>
      </c>
    </row>
    <row r="27" spans="10:11" ht="12">
      <c r="J27" s="38">
        <v>5</v>
      </c>
      <c r="K27" s="30">
        <f t="shared" si="4"/>
        <v>4341.438766844038</v>
      </c>
    </row>
    <row r="28" spans="10:11" ht="12">
      <c r="J28" s="42">
        <v>6</v>
      </c>
      <c r="K28" s="31">
        <f t="shared" si="4"/>
        <v>4040.4724745151616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 Henderson</dc:creator>
  <cp:keywords/>
  <dc:description/>
  <cp:lastModifiedBy>Denny Henderson</cp:lastModifiedBy>
  <dcterms:created xsi:type="dcterms:W3CDTF">2004-06-27T19:53:25Z</dcterms:created>
  <cp:category/>
  <cp:version/>
  <cp:contentType/>
  <cp:contentStatus/>
</cp:coreProperties>
</file>